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4TO. TRIMESTRE 2019\"/>
    </mc:Choice>
  </mc:AlternateContent>
  <bookViews>
    <workbookView xWindow="0" yWindow="0" windowWidth="19200" windowHeight="1099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H3" i="59"/>
  <c r="H2" i="59"/>
  <c r="E3" i="62" l="1"/>
  <c r="E2" i="62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<sst xmlns="http://schemas.openxmlformats.org/spreadsheetml/2006/main" count="948" uniqueCount="668">
  <si>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</si>
  <si>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</si>
  <si>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</si>
  <si>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</si>
  <si>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</si>
  <si>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</si>
  <si>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</si>
  <si>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</si>
  <si>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</si>
  <si>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</si>
  <si>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</si>
  <si>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</si>
  <si>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</si>
  <si>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</si>
  <si>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</si>
  <si>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</si>
  <si>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</si>
  <si>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</si>
  <si>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</si>
  <si>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</si>
  <si>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</si>
  <si>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</si>
  <si>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</si>
  <si>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</si>
  <si>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</si>
  <si>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</si>
  <si>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</si>
  <si>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</si>
  <si>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</si>
  <si>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</si>
  <si>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</si>
  <si>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</si>
  <si>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</si>
  <si>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</si>
  <si>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</si>
  <si>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</si>
  <si>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</si>
  <si>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</si>
  <si>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</si>
  <si>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</si>
  <si>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</si>
  <si>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</si>
  <si>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</si>
  <si>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</si>
  <si>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</si>
  <si>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</si>
  <si>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</si>
  <si>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</si>
  <si>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</si>
  <si>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</si>
  <si>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</si>
  <si>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</si>
  <si>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</si>
  <si>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</si>
  <si>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</si>
  <si>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</si>
  <si>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</si>
  <si>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</si>
  <si>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</si>
  <si>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</si>
  <si>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</si>
  <si>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</si>
  <si>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</si>
  <si>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</si>
  <si>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</si>
  <si>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</si>
  <si>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</si>
  <si>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</si>
  <si>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</si>
  <si>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</si>
  <si>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</si>
  <si>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</si>
  <si>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</si>
  <si>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</si>
  <si>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</si>
  <si>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</si>
  <si>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</si>
  <si>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</si>
  <si>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</si>
  <si>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</si>
  <si>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</si>
  <si>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</si>
  <si>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</si>
  <si>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</si>
  <si>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</si>
  <si>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</si>
  <si>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</si>
  <si>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</si>
  <si>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</si>
  <si>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</si>
  <si>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</si>
  <si>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</si>
  <si>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</si>
  <si>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</si>
  <si>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</si>
  <si>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</si>
  <si>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</si>
  <si>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</si>
  <si>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</si>
  <si>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</si>
  <si>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</si>
  <si>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</si>
  <si>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</si>
  <si>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</si>
  <si>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</si>
  <si>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</si>
  <si>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</si>
  <si>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</si>
  <si>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</si>
  <si>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</si>
  <si>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</si>
  <si>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</si>
  <si>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</si>
  <si>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</si>
  <si>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</si>
  <si>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</si>
  <si>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</si>
  <si>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</si>
  <si>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</si>
  <si>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</si>
  <si>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</si>
  <si>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</si>
  <si>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</si>
  <si>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</si>
  <si>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</si>
  <si>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</si>
  <si>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</si>
  <si>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</si>
  <si>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</si>
  <si>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</si>
  <si>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</si>
  <si>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</si>
  <si>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</si>
  <si>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</si>
  <si>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</si>
  <si>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</si>
  <si>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</si>
  <si>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</si>
  <si>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</si>
  <si>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</si>
  <si>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</si>
  <si>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</si>
  <si>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</si>
  <si>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</si>
  <si>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</si>
  <si>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</si>
  <si>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</si>
  <si>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</si>
  <si>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</si>
  <si>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</si>
  <si>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</si>
  <si>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</si>
  <si>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</si>
  <si>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</si>
  <si>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</si>
  <si>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</si>
  <si>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</si>
  <si>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</si>
  <si>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</si>
  <si>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</si>
  <si>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</si>
  <si>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</si>
  <si>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</si>
  <si>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</si>
  <si>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</si>
  <si>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</si>
  <si>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</si>
  <si>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</si>
  <si>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</si>
  <si>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</si>
  <si>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</si>
  <si>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</si>
  <si>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</si>
  <si>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</si>
  <si>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</si>
  <si>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</si>
  <si>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</si>
  <si>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</si>
  <si>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</si>
  <si>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</si>
  <si>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</si>
  <si>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</si>
  <si>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</si>
  <si>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</si>
  <si>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</si>
  <si>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</si>
  <si>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</si>
  <si>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</si>
  <si>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</si>
  <si>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</si>
  <si>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</si>
  <si>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</si>
  <si>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</si>
  <si>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</si>
  <si>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</si>
  <si>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</si>
  <si>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</si>
  <si>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</si>
  <si>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</si>
  <si>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</si>
  <si>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</si>
  <si>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</si>
  <si>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</si>
  <si>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</si>
  <si>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</si>
  <si>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</si>
  <si>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</si>
  <si>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</si>
  <si>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</si>
  <si>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</si>
  <si>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</si>
  <si>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</si>
  <si>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</si>
  <si>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</si>
  <si>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</si>
  <si>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</si>
  <si>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</si>
  <si>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</si>
  <si>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</si>
  <si>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</si>
  <si>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</si>
  <si>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</si>
  <si>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</si>
  <si>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</si>
  <si>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</si>
  <si>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</si>
  <si>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</si>
  <si>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</si>
  <si>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</si>
  <si>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</si>
  <si>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</si>
  <si>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</si>
  <si>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</si>
  <si>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</si>
  <si>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</si>
  <si>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</si>
  <si>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</si>
  <si>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</si>
  <si>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</si>
  <si>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</si>
  <si>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</si>
  <si>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</si>
  <si>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</si>
  <si>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</si>
  <si>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</si>
  <si>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</si>
  <si>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</si>
  <si>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</si>
  <si>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</si>
  <si>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</si>
  <si>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</si>
  <si>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</si>
  <si>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</si>
  <si>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</si>
  <si>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</si>
  <si>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</si>
  <si>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</si>
  <si>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</si>
  <si>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</si>
  <si>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</si>
  <si>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</si>
  <si>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</si>
  <si>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</si>
  <si>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</si>
  <si>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</si>
  <si>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</si>
  <si>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</si>
  <si>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</si>
  <si>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</si>
  <si>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</si>
  <si>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</si>
  <si>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</si>
  <si>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</si>
  <si>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</si>
  <si>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</si>
  <si>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</si>
  <si>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</si>
  <si>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</si>
  <si>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</si>
  <si>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</si>
  <si>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</si>
  <si>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</si>
  <si>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</si>
  <si>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</si>
  <si>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</si>
  <si>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</si>
  <si>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</si>
  <si>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</si>
  <si>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</si>
  <si>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</si>
  <si>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</si>
  <si>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</si>
  <si>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</si>
  <si>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</si>
  <si>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</si>
  <si>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</si>
  <si>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</si>
  <si>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</si>
  <si>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</si>
  <si>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</si>
  <si>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</si>
  <si>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</si>
  <si>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</si>
  <si>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</si>
  <si>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</si>
  <si>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</si>
  <si>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</si>
  <si>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</si>
  <si>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</si>
  <si>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</si>
  <si>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</si>
  <si>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</si>
  <si>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</si>
  <si>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</si>
  <si>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</si>
  <si>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</si>
  <si>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</si>
  <si>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</si>
  <si>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</si>
  <si>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</si>
  <si>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</si>
  <si>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</si>
  <si>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</si>
  <si>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</si>
  <si>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</si>
  <si>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</si>
  <si>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</si>
  <si>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</si>
  <si>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</si>
  <si>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</si>
  <si>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</si>
  <si>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</si>
  <si>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</si>
  <si>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</si>
  <si>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</si>
  <si>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</si>
  <si>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</si>
  <si>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</si>
  <si>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</si>
  <si>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</si>
  <si>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</si>
  <si>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</si>
  <si>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</si>
  <si>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</si>
  <si>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</si>
  <si>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</si>
  <si>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</si>
  <si>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</si>
  <si>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</si>
  <si>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</si>
  <si>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</si>
  <si>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</si>
  <si>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</si>
  <si>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</si>
  <si>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</si>
  <si>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</si>
  <si>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</si>
  <si>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</si>
  <si>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</si>
  <si>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</si>
  <si>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</si>
  <si>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</si>
  <si>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</si>
  <si>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</si>
  <si>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</si>
  <si>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</si>
  <si>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</si>
  <si>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</si>
  <si>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</si>
  <si>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</si>
  <si>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</si>
  <si>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</si>
  <si>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</si>
  <si>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</si>
  <si>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</si>
  <si>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</si>
  <si>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</si>
  <si>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</si>
  <si>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</si>
  <si>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</si>
  <si>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</si>
  <si>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</si>
  <si>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</si>
  <si>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</si>
  <si>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</si>
  <si>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</si>
  <si>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</si>
  <si>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</si>
  <si>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</si>
  <si>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</si>
  <si>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</si>
  <si>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</si>
  <si>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</si>
  <si>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</si>
  <si>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</si>
  <si>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</si>
  <si>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</si>
  <si>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</si>
  <si>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</si>
  <si>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</si>
  <si>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</si>
  <si>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</si>
  <si>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</si>
  <si>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</si>
  <si>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</si>
  <si>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</si>
  <si>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</si>
  <si>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</si>
  <si>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</si>
  <si>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</si>
  <si>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</si>
  <si>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</si>
  <si>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</si>
  <si>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</si>
  <si>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</si>
  <si>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</si>
  <si>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</si>
  <si>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</si>
  <si>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</si>
  <si>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</si>
  <si>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</si>
  <si>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</si>
  <si>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</si>
  <si>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</si>
  <si>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</si>
  <si>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</si>
  <si>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</si>
  <si>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</si>
  <si>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</si>
  <si>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</si>
  <si>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</si>
  <si>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</si>
  <si>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</si>
  <si>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</si>
  <si>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</si>
  <si>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</si>
  <si>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</si>
  <si>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</si>
  <si>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</si>
  <si>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</si>
  <si>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</si>
  <si>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</si>
  <si>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</si>
  <si>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</si>
  <si>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</si>
  <si>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</si>
  <si>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</si>
  <si>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</si>
  <si>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</si>
  <si>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</si>
  <si>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</si>
  <si>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</si>
  <si>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</si>
  <si>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</si>
  <si>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</si>
  <si>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</si>
  <si>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</si>
  <si>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</si>
  <si>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</si>
  <si>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</si>
  <si>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</si>
  <si>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</si>
  <si>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</si>
  <si>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</si>
  <si>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</si>
  <si>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</si>
  <si>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</si>
  <si>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</si>
  <si>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</si>
  <si>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</si>
  <si>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</si>
  <si>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</si>
  <si>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</si>
  <si>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</si>
  <si>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</si>
  <si>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</si>
  <si>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</si>
  <si>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</si>
  <si>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</si>
  <si>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</si>
  <si>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</si>
  <si>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</si>
  <si>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</si>
  <si>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</si>
  <si>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</si>
  <si>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</si>
  <si>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</si>
  <si>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</si>
  <si>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</si>
  <si>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</si>
  <si>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</si>
  <si>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</si>
  <si>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</si>
  <si>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</si>
  <si>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</si>
  <si>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</si>
  <si>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</si>
  <si>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</si>
  <si>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</si>
  <si>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</si>
  <si>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</si>
  <si>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</si>
  <si>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</si>
  <si>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</si>
  <si>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</si>
  <si>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</si>
  <si>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</si>
  <si>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</si>
  <si>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</si>
  <si>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</si>
  <si>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</si>
  <si>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</si>
  <si>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</si>
  <si>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</si>
  <si>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</si>
  <si>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</si>
  <si>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</si>
  <si>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</si>
  <si>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</si>
  <si>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</si>
  <si>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</si>
  <si>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</si>
  <si>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</si>
  <si>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</si>
  <si>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</si>
  <si>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</si>
  <si>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</si>
  <si>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</si>
  <si>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</si>
  <si>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</si>
  <si>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</si>
  <si>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</si>
  <si>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</si>
  <si>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</si>
  <si>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</si>
  <si>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</si>
  <si>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</si>
  <si>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</si>
  <si>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</si>
  <si>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</si>
  <si>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</si>
  <si>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</si>
  <si>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</si>
  <si>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</si>
  <si>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</si>
  <si>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</si>
  <si>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</si>
  <si>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</si>
  <si>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</si>
  <si>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</si>
  <si>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</si>
  <si>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</si>
  <si>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</si>
  <si>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</si>
  <si>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</si>
  <si>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</si>
  <si>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</si>
  <si>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</si>
  <si>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</si>
  <si>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</si>
  <si>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</si>
  <si>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</si>
  <si>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</si>
  <si>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</si>
  <si>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</si>
  <si>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</si>
  <si>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</si>
  <si>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</si>
  <si>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</si>
  <si>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</si>
  <si>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</si>
  <si>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</si>
  <si>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</si>
  <si>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</si>
  <si>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</si>
  <si>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</si>
  <si>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</si>
  <si>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</si>
  <si>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</si>
  <si>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</si>
  <si>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</si>
  <si>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</si>
  <si>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</si>
  <si>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</si>
  <si>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</si>
  <si>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</si>
  <si>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</si>
  <si>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</si>
  <si>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</si>
  <si>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</si>
  <si>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</si>
  <si>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</si>
  <si>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</si>
  <si>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</si>
  <si>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</si>
  <si>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</si>
  <si>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</si>
  <si>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</si>
  <si>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</si>
  <si>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</si>
  <si>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</si>
  <si>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</si>
  <si>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</si>
  <si>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</si>
  <si>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</si>
  <si>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</si>
  <si>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</si>
  <si>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</si>
  <si>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</si>
  <si>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</si>
  <si>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</si>
  <si>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</si>
  <si>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</si>
  <si>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</si>
  <si>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</si>
  <si>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</si>
  <si>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</si>
  <si>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</si>
  <si>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</si>
  <si>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</si>
  <si>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</si>
  <si>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</si>
  <si>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</si>
  <si>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</si>
  <si>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</si>
  <si>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</si>
  <si>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</si>
  <si>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</si>
  <si>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</si>
  <si>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</si>
  <si>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</si>
  <si>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</si>
  <si>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</si>
  <si>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</si>
  <si>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</si>
  <si>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</si>
  <si>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</si>
  <si>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</si>
  <si>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</si>
  <si>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</si>
  <si>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</si>
  <si>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</si>
  <si>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</si>
  <si>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</si>
  <si>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</si>
  <si>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</si>
  <si>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</si>
  <si>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</si>
  <si>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</si>
  <si>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</si>
  <si>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PARA EL DESARROLLO INTEGRAL DE LA FAMILIA DEL MUNICIPIO DE ROMITA, GTO.</t>
  </si>
  <si>
    <t>Correspondiente del 1 de Enero al AL 31 DE DICIEMBRE DEL 2019</t>
  </si>
  <si>
    <t>CORRESPONDIENTE DEL 1 DE ENERO AL 31 DE DICIEMBRE DEL 2019</t>
  </si>
  <si>
    <t>Correspondiente del 1 de Enero al 31 de Diciembre del 2019</t>
  </si>
  <si>
    <t>“Bajo protesta de decir verdad declaramos que los Estados Financieros y sus notas, son razonablemente correctos y son responsabilidad del emisor”.</t>
  </si>
  <si>
    <t>________________________________                                    ____________________________</t>
  </si>
  <si>
    <t xml:space="preserve">DIRECTORA GENERAL                                                              DIRECTORA ADMINISTRATIVA </t>
  </si>
  <si>
    <t xml:space="preserve">Lic. Monica Guadalupe Ramírez González                            C.P. Brenda Liliana Domínguez Guadián  </t>
  </si>
  <si>
    <t>________________________________</t>
  </si>
  <si>
    <t>DIRECTORA GENERAL</t>
  </si>
  <si>
    <t>DIRECTORA ADMINISTRATIVA</t>
  </si>
  <si>
    <t>C.P. Brenda Liliana Domínguez Guadián</t>
  </si>
  <si>
    <t>Lic. Monica Guadalupe Ramírez González</t>
  </si>
  <si>
    <t xml:space="preserve">Lic. Monica Guadalupe Ramírez González </t>
  </si>
  <si>
    <t xml:space="preserve">Lic. Monica Guadalupe Ramírez González                               C.P. Brenda Liliana Domínguez Guadián  </t>
  </si>
  <si>
    <t xml:space="preserve">Lic. Monica Guadalupe Ramírez González                                         C.P. Brenda Liliana Domínguez Guadián  </t>
  </si>
  <si>
    <t xml:space="preserve">Lic. Monica Guadalupe Ramírez González                              C.P. Brenda Liliana Domínguez Guadián  </t>
  </si>
  <si>
    <t xml:space="preserve">Lic. Monica Guadalupe Ramírez Gonzalez                             C.P. Brenda Liliana Domínguez Guadián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</si>
</sst>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169" fontId="4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3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4" fillId="0" borderId="0" xfId="8" applyFont="1"/>
    <xf numFmtId="0" fontId="8" fillId="0" borderId="0" xfId="20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4" fontId="8" fillId="0" borderId="0" xfId="10" applyNumberFormat="1" applyFont="1"/>
    <xf numFmtId="0" fontId="2" fillId="0" borderId="0" xfId="8" applyFont="1" applyFill="1" applyAlignment="1">
      <alignment vertical="center"/>
    </xf>
    <xf numFmtId="0" fontId="3" fillId="0" borderId="0" xfId="3" applyFont="1" applyFill="1" applyBorder="1" applyAlignment="1" applyProtection="1">
      <alignment horizontal="center" vertical="top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14" fillId="0" borderId="0" xfId="8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5" borderId="0" xfId="8" applyFont="1" applyFill="1" applyAlignment="1">
      <alignment horizontal="center" vertical="center"/>
    </xf>
    <xf numFmtId="0" fontId="14" fillId="0" borderId="0" xfId="9" applyFont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8" fillId="0" borderId="0" xfId="10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8" fillId="0" borderId="0" xfId="10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4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4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</cellXfs>
  <cellStyles count="69">
    <cellStyle name="=C:\WINNT\SYSTEM32\COMMAND.COM" xfId="21"/>
    <cellStyle name="Euro" xfId="22"/>
    <cellStyle name="Hipervínculo" xfId="11" builtinId="8"/>
    <cellStyle name="Millares 2" xfId="1"/>
    <cellStyle name="Millares 2 10" xfId="16"/>
    <cellStyle name="Millares 2 2" xfId="15"/>
    <cellStyle name="Millares 2 2 2" xfId="62"/>
    <cellStyle name="Millares 2 2 3" xfId="53"/>
    <cellStyle name="Millares 2 2 4" xfId="44"/>
    <cellStyle name="Millares 2 2 5" xfId="35"/>
    <cellStyle name="Millares 2 2 6" xfId="24"/>
    <cellStyle name="Millares 2 2 7" xfId="19"/>
    <cellStyle name="Millares 2 2 8" xfId="17"/>
    <cellStyle name="Millares 2 3" xfId="25"/>
    <cellStyle name="Millares 2 3 2" xfId="63"/>
    <cellStyle name="Millares 2 3 3" xfId="54"/>
    <cellStyle name="Millares 2 3 4" xfId="45"/>
    <cellStyle name="Millares 2 3 5" xfId="36"/>
    <cellStyle name="Millares 2 4" xfId="61"/>
    <cellStyle name="Millares 2 5" xfId="52"/>
    <cellStyle name="Millares 2 6" xfId="43"/>
    <cellStyle name="Millares 2 7" xfId="34"/>
    <cellStyle name="Millares 2 8" xfId="23"/>
    <cellStyle name="Millares 2 9" xfId="18"/>
    <cellStyle name="Millares 3" xfId="26"/>
    <cellStyle name="Millares 3 2" xfId="64"/>
    <cellStyle name="Millares 3 3" xfId="55"/>
    <cellStyle name="Millares 3 4" xfId="46"/>
    <cellStyle name="Millares 3 5" xfId="37"/>
    <cellStyle name="Moneda 2" xfId="27"/>
    <cellStyle name="Moneda 2 2" xfId="65"/>
    <cellStyle name="Moneda 2 3" xfId="56"/>
    <cellStyle name="Moneda 2 4" xfId="47"/>
    <cellStyle name="Moneda 2 5" xfId="38"/>
    <cellStyle name="Normal" xfId="0" builtinId="0"/>
    <cellStyle name="Normal 2" xfId="2"/>
    <cellStyle name="Normal 2 2" xfId="3"/>
    <cellStyle name="Normal 2 3" xfId="9"/>
    <cellStyle name="Normal 2 3 2" xfId="66"/>
    <cellStyle name="Normal 2 4" xfId="57"/>
    <cellStyle name="Normal 2 5" xfId="48"/>
    <cellStyle name="Normal 2 6" xfId="39"/>
    <cellStyle name="Normal 3" xfId="8"/>
    <cellStyle name="Normal 3 2" xfId="10"/>
    <cellStyle name="Normal 3 2 2" xfId="13"/>
    <cellStyle name="Normal 3 3" xfId="12"/>
    <cellStyle name="Normal 3 3 2" xfId="58"/>
    <cellStyle name="Normal 3 4" xfId="49"/>
    <cellStyle name="Normal 3 5" xfId="40"/>
    <cellStyle name="Normal 4" xfId="4"/>
    <cellStyle name="Normal 4 2" xfId="29"/>
    <cellStyle name="Normal 4 3" xfId="28"/>
    <cellStyle name="Normal 5" xfId="5"/>
    <cellStyle name="Normal 5 2" xfId="31"/>
    <cellStyle name="Normal 5 3" xfId="30"/>
    <cellStyle name="Normal 56" xfId="6"/>
    <cellStyle name="Normal 6" xfId="32"/>
    <cellStyle name="Normal 6 2" xfId="33"/>
    <cellStyle name="Normal 6 2 2" xfId="68"/>
    <cellStyle name="Normal 6 2 3" xfId="60"/>
    <cellStyle name="Normal 6 2 4" xfId="51"/>
    <cellStyle name="Normal 6 2 5" xfId="42"/>
    <cellStyle name="Normal 6 3" xfId="67"/>
    <cellStyle name="Normal 6 4" xfId="59"/>
    <cellStyle name="Normal 6 5" xfId="50"/>
    <cellStyle name="Normal 6 6" xfId="41"/>
    <cellStyle name="Normal 7" xfId="2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150917</xdr:rowOff>
    </xdr:from>
    <xdr:to>
      <xdr:col>0</xdr:col>
      <xdr:colOff>695325</xdr:colOff>
      <xdr:row>2</xdr:row>
      <xdr:rowOff>200025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0917"/>
          <a:ext cx="695325" cy="525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274594</xdr:colOff>
      <xdr:row>2</xdr:row>
      <xdr:rowOff>224646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9547" cy="709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274594</xdr:colOff>
      <xdr:row>2</xdr:row>
      <xdr:rowOff>224646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1344" cy="700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190500</xdr:rowOff>
    </xdr:from>
    <xdr:to>
      <xdr:col>1</xdr:col>
      <xdr:colOff>66675</xdr:colOff>
      <xdr:row>2</xdr:row>
      <xdr:rowOff>231968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0"/>
          <a:ext cx="695325" cy="517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58725</xdr:colOff>
      <xdr:row>2</xdr:row>
      <xdr:rowOff>224287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725475" cy="5481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3</xdr:row>
      <xdr:rowOff>168910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828675" cy="6261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3</xdr:row>
      <xdr:rowOff>142664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819150" cy="6189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276225</xdr:colOff>
      <xdr:row>2</xdr:row>
      <xdr:rowOff>224155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"/>
          <a:ext cx="914400" cy="690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7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48" sqref="D48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650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555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644</v>
      </c>
      <c r="B23" s="163" t="s">
        <v>360</v>
      </c>
    </row>
    <row r="24" spans="1:2" x14ac:dyDescent="0.2">
      <c r="A24" s="162" t="s">
        <v>645</v>
      </c>
      <c r="B24" s="163" t="s">
        <v>646</v>
      </c>
    </row>
    <row r="25" spans="1:2" s="161" customFormat="1" x14ac:dyDescent="0.2">
      <c r="A25" s="162" t="s">
        <v>647</v>
      </c>
      <c r="B25" s="163" t="s">
        <v>642</v>
      </c>
    </row>
    <row r="26" spans="1:2" x14ac:dyDescent="0.2">
      <c r="A26" s="162" t="s">
        <v>648</v>
      </c>
      <c r="B26" s="163" t="s">
        <v>414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6" x14ac:dyDescent="0.2">
      <c r="A33" s="39"/>
      <c r="B33" s="41"/>
    </row>
    <row r="34" spans="1:6" x14ac:dyDescent="0.2">
      <c r="A34" s="100" t="s">
        <v>86</v>
      </c>
      <c r="B34" s="101" t="s">
        <v>81</v>
      </c>
    </row>
    <row r="35" spans="1:6" x14ac:dyDescent="0.2">
      <c r="A35" s="100" t="s">
        <v>87</v>
      </c>
      <c r="B35" s="101" t="s">
        <v>82</v>
      </c>
    </row>
    <row r="36" spans="1:6" x14ac:dyDescent="0.2">
      <c r="A36" s="39"/>
      <c r="B36" s="42"/>
    </row>
    <row r="37" spans="1:6" x14ac:dyDescent="0.2">
      <c r="A37" s="39"/>
      <c r="B37" s="40" t="s">
        <v>84</v>
      </c>
    </row>
    <row r="38" spans="1:6" x14ac:dyDescent="0.2">
      <c r="A38" s="39" t="s">
        <v>85</v>
      </c>
      <c r="B38" s="101" t="s">
        <v>33</v>
      </c>
    </row>
    <row r="39" spans="1:6" x14ac:dyDescent="0.2">
      <c r="A39" s="39"/>
      <c r="B39" s="101" t="s">
        <v>34</v>
      </c>
    </row>
    <row r="40" spans="1:6" ht="12" thickBot="1" x14ac:dyDescent="0.25">
      <c r="A40" s="43"/>
      <c r="B40" s="44"/>
    </row>
    <row r="41" spans="1:6" x14ac:dyDescent="0.2">
      <c r="A41" s="192" t="s">
        <v>654</v>
      </c>
      <c r="B41" s="192"/>
      <c r="C41" s="192"/>
      <c r="D41" s="192"/>
      <c r="E41" s="192"/>
      <c r="F41" s="192"/>
    </row>
    <row r="42" spans="1:6" x14ac:dyDescent="0.2">
      <c r="A42" s="194"/>
      <c r="B42" s="194"/>
      <c r="C42" s="194"/>
      <c r="D42" s="194"/>
      <c r="E42" s="194"/>
      <c r="F42" s="194"/>
    </row>
    <row r="43" spans="1:6" x14ac:dyDescent="0.2">
      <c r="A43" s="194"/>
      <c r="B43" s="194"/>
      <c r="C43" s="194"/>
      <c r="D43" s="194"/>
      <c r="E43" s="194"/>
      <c r="F43" s="194"/>
    </row>
    <row r="44" spans="1:6" x14ac:dyDescent="0.2">
      <c r="A44" s="194"/>
      <c r="B44" s="194"/>
      <c r="C44" s="194"/>
      <c r="D44" s="194"/>
      <c r="E44" s="194"/>
      <c r="F44" s="194"/>
    </row>
    <row r="45" spans="1:6" x14ac:dyDescent="0.2">
      <c r="A45" s="196"/>
      <c r="B45" s="197" t="s">
        <v>655</v>
      </c>
      <c r="C45" s="197"/>
      <c r="D45" s="197"/>
      <c r="E45" s="197"/>
      <c r="F45" s="197"/>
    </row>
    <row r="46" spans="1:6" x14ac:dyDescent="0.2">
      <c r="A46" s="196"/>
      <c r="B46" s="201" t="s">
        <v>656</v>
      </c>
      <c r="C46" s="198"/>
      <c r="D46" s="197"/>
      <c r="E46" s="193"/>
      <c r="F46" s="193"/>
    </row>
    <row r="47" spans="1:6" x14ac:dyDescent="0.2">
      <c r="A47" s="196"/>
      <c r="B47" s="199" t="s">
        <v>657</v>
      </c>
      <c r="C47" s="200"/>
      <c r="D47" s="197"/>
      <c r="E47" s="200"/>
      <c r="F47" s="197"/>
    </row>
  </sheetData>
  <sheetProtection formatCells="0" formatColumns="0" formatRows="0" autoFilter="0" pivotTables="0"/>
  <mergeCells count="5">
    <mergeCell ref="A1:B1"/>
    <mergeCell ref="A2:B2"/>
    <mergeCell ref="A3:B3"/>
    <mergeCell ref="A41:F41"/>
    <mergeCell ref="E46:F46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selection activeCell="C21" sqref="C21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650</v>
      </c>
      <c r="B1" s="172"/>
      <c r="C1" s="173"/>
    </row>
    <row r="2" spans="1:3" s="92" customFormat="1" ht="18" customHeight="1" x14ac:dyDescent="0.25">
      <c r="A2" s="174" t="s">
        <v>553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549</v>
      </c>
      <c r="B4" s="178"/>
      <c r="C4" s="179"/>
    </row>
    <row r="5" spans="1:3" s="93" customFormat="1" x14ac:dyDescent="0.2">
      <c r="A5" s="113" t="s">
        <v>588</v>
      </c>
      <c r="B5" s="113"/>
      <c r="C5" s="114">
        <v>12735721.99</v>
      </c>
    </row>
    <row r="6" spans="1:3" x14ac:dyDescent="0.2">
      <c r="A6" s="115"/>
      <c r="B6" s="116"/>
      <c r="C6" s="117"/>
    </row>
    <row r="7" spans="1:3" x14ac:dyDescent="0.2">
      <c r="A7" s="126" t="s">
        <v>589</v>
      </c>
      <c r="B7" s="126"/>
      <c r="C7" s="118">
        <f>SUM(C8:C13)</f>
        <v>0</v>
      </c>
    </row>
    <row r="8" spans="1:3" x14ac:dyDescent="0.2">
      <c r="A8" s="135" t="s">
        <v>590</v>
      </c>
      <c r="B8" s="134" t="s">
        <v>398</v>
      </c>
      <c r="C8" s="119">
        <v>0</v>
      </c>
    </row>
    <row r="9" spans="1:3" x14ac:dyDescent="0.2">
      <c r="A9" s="120" t="s">
        <v>591</v>
      </c>
      <c r="B9" s="121" t="s">
        <v>600</v>
      </c>
      <c r="C9" s="119">
        <v>0</v>
      </c>
    </row>
    <row r="10" spans="1:3" x14ac:dyDescent="0.2">
      <c r="A10" s="120" t="s">
        <v>592</v>
      </c>
      <c r="B10" s="121" t="s">
        <v>406</v>
      </c>
      <c r="C10" s="119">
        <v>0</v>
      </c>
    </row>
    <row r="11" spans="1:3" x14ac:dyDescent="0.2">
      <c r="A11" s="120" t="s">
        <v>593</v>
      </c>
      <c r="B11" s="121" t="s">
        <v>407</v>
      </c>
      <c r="C11" s="119">
        <v>0</v>
      </c>
    </row>
    <row r="12" spans="1:3" x14ac:dyDescent="0.2">
      <c r="A12" s="120" t="s">
        <v>594</v>
      </c>
      <c r="B12" s="121" t="s">
        <v>408</v>
      </c>
      <c r="C12" s="119">
        <v>0</v>
      </c>
    </row>
    <row r="13" spans="1:3" x14ac:dyDescent="0.2">
      <c r="A13" s="122" t="s">
        <v>595</v>
      </c>
      <c r="B13" s="123" t="s">
        <v>596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599</v>
      </c>
      <c r="C16" s="119">
        <v>0</v>
      </c>
    </row>
    <row r="17" spans="1:3" x14ac:dyDescent="0.2">
      <c r="A17" s="128">
        <v>3.2</v>
      </c>
      <c r="B17" s="121" t="s">
        <v>597</v>
      </c>
      <c r="C17" s="119">
        <v>0</v>
      </c>
    </row>
    <row r="18" spans="1:3" x14ac:dyDescent="0.2">
      <c r="A18" s="128">
        <v>3.3</v>
      </c>
      <c r="B18" s="123" t="s">
        <v>598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12735721.99</v>
      </c>
    </row>
    <row r="21" spans="1:3" x14ac:dyDescent="0.2">
      <c r="B21" s="221"/>
    </row>
    <row r="22" spans="1:3" x14ac:dyDescent="0.2">
      <c r="B22" s="225"/>
      <c r="C22" s="202"/>
    </row>
    <row r="23" spans="1:3" x14ac:dyDescent="0.2">
      <c r="B23" s="225"/>
    </row>
    <row r="24" spans="1:3" x14ac:dyDescent="0.2">
      <c r="B24" s="221"/>
    </row>
    <row r="25" spans="1:3" x14ac:dyDescent="0.2">
      <c r="B25" s="221"/>
    </row>
    <row r="26" spans="1:3" x14ac:dyDescent="0.2">
      <c r="B26" s="226" t="s">
        <v>655</v>
      </c>
    </row>
    <row r="27" spans="1:3" x14ac:dyDescent="0.2">
      <c r="B27" s="228" t="s">
        <v>656</v>
      </c>
    </row>
    <row r="28" spans="1:3" x14ac:dyDescent="0.2">
      <c r="B28" s="227" t="s">
        <v>665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topLeftCell="A16" workbookViewId="0">
      <selection activeCell="B40" sqref="B40:B47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650</v>
      </c>
      <c r="B1" s="181"/>
      <c r="C1" s="182"/>
    </row>
    <row r="2" spans="1:3" s="96" customFormat="1" ht="18.95" customHeight="1" x14ac:dyDescent="0.25">
      <c r="A2" s="183" t="s">
        <v>554</v>
      </c>
      <c r="B2" s="184"/>
      <c r="C2" s="185"/>
    </row>
    <row r="3" spans="1:3" s="96" customFormat="1" ht="18.95" customHeight="1" x14ac:dyDescent="0.25">
      <c r="A3" s="183" t="s">
        <v>651</v>
      </c>
      <c r="B3" s="184"/>
      <c r="C3" s="185"/>
    </row>
    <row r="4" spans="1:3" s="97" customFormat="1" x14ac:dyDescent="0.2">
      <c r="A4" s="177" t="s">
        <v>549</v>
      </c>
      <c r="B4" s="178"/>
      <c r="C4" s="179"/>
    </row>
    <row r="5" spans="1:3" x14ac:dyDescent="0.2">
      <c r="A5" s="144" t="s">
        <v>601</v>
      </c>
      <c r="B5" s="113"/>
      <c r="C5" s="137">
        <v>13442288.029999999</v>
      </c>
    </row>
    <row r="6" spans="1:3" x14ac:dyDescent="0.2">
      <c r="A6" s="138"/>
      <c r="B6" s="116"/>
      <c r="C6" s="139"/>
    </row>
    <row r="7" spans="1:3" x14ac:dyDescent="0.2">
      <c r="A7" s="126" t="s">
        <v>602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426</v>
      </c>
      <c r="C8" s="147">
        <v>0</v>
      </c>
    </row>
    <row r="9" spans="1:3" x14ac:dyDescent="0.2">
      <c r="A9" s="145">
        <v>2.2000000000000002</v>
      </c>
      <c r="B9" s="146" t="s">
        <v>423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603</v>
      </c>
      <c r="B17" s="136" t="s">
        <v>604</v>
      </c>
      <c r="C17" s="147">
        <v>0</v>
      </c>
    </row>
    <row r="18" spans="1:3" x14ac:dyDescent="0.2">
      <c r="A18" s="154" t="s">
        <v>633</v>
      </c>
      <c r="B18" s="136" t="s">
        <v>302</v>
      </c>
      <c r="C18" s="147">
        <v>0</v>
      </c>
    </row>
    <row r="19" spans="1:3" x14ac:dyDescent="0.2">
      <c r="A19" s="154" t="s">
        <v>634</v>
      </c>
      <c r="B19" s="136" t="s">
        <v>605</v>
      </c>
      <c r="C19" s="147">
        <v>0</v>
      </c>
    </row>
    <row r="20" spans="1:3" x14ac:dyDescent="0.2">
      <c r="A20" s="154" t="s">
        <v>635</v>
      </c>
      <c r="B20" s="136" t="s">
        <v>606</v>
      </c>
      <c r="C20" s="147">
        <v>0</v>
      </c>
    </row>
    <row r="21" spans="1:3" x14ac:dyDescent="0.2">
      <c r="A21" s="154" t="s">
        <v>636</v>
      </c>
      <c r="B21" s="136" t="s">
        <v>607</v>
      </c>
      <c r="C21" s="147">
        <v>0</v>
      </c>
    </row>
    <row r="22" spans="1:3" ht="15" x14ac:dyDescent="0.25">
      <c r="A22" s="155" t="s">
        <v>608</v>
      </c>
      <c r="B22" s="136" t="s">
        <v>609</v>
      </c>
      <c r="C22" s="147">
        <v>0</v>
      </c>
    </row>
    <row r="23" spans="1:3" x14ac:dyDescent="0.2">
      <c r="A23" s="154" t="s">
        <v>610</v>
      </c>
      <c r="B23" s="136" t="s">
        <v>611</v>
      </c>
      <c r="C23" s="147">
        <v>0</v>
      </c>
    </row>
    <row r="24" spans="1:3" x14ac:dyDescent="0.2">
      <c r="A24" s="154" t="s">
        <v>612</v>
      </c>
      <c r="B24" s="136" t="s">
        <v>613</v>
      </c>
      <c r="C24" s="147">
        <v>0</v>
      </c>
    </row>
    <row r="25" spans="1:3" x14ac:dyDescent="0.2">
      <c r="A25" s="154" t="s">
        <v>614</v>
      </c>
      <c r="B25" s="136" t="s">
        <v>615</v>
      </c>
      <c r="C25" s="147">
        <v>0</v>
      </c>
    </row>
    <row r="26" spans="1:3" x14ac:dyDescent="0.2">
      <c r="A26" s="154" t="s">
        <v>616</v>
      </c>
      <c r="B26" s="136" t="s">
        <v>617</v>
      </c>
      <c r="C26" s="147">
        <v>0</v>
      </c>
    </row>
    <row r="27" spans="1:3" x14ac:dyDescent="0.2">
      <c r="A27" s="154" t="s">
        <v>618</v>
      </c>
      <c r="B27" s="136" t="s">
        <v>619</v>
      </c>
      <c r="C27" s="147">
        <v>0</v>
      </c>
    </row>
    <row r="28" spans="1:3" x14ac:dyDescent="0.2">
      <c r="A28" s="154" t="s">
        <v>620</v>
      </c>
      <c r="B28" s="146" t="s">
        <v>621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622</v>
      </c>
      <c r="B30" s="151"/>
      <c r="C30" s="152">
        <f>SUM(C31:C37)</f>
        <v>53244</v>
      </c>
    </row>
    <row r="31" spans="1:3" x14ac:dyDescent="0.2">
      <c r="A31" s="154" t="s">
        <v>623</v>
      </c>
      <c r="B31" s="136" t="s">
        <v>495</v>
      </c>
      <c r="C31" s="147">
        <v>53244</v>
      </c>
    </row>
    <row r="32" spans="1:3" x14ac:dyDescent="0.2">
      <c r="A32" s="154" t="s">
        <v>624</v>
      </c>
      <c r="B32" s="136" t="s">
        <v>123</v>
      </c>
      <c r="C32" s="147">
        <v>0</v>
      </c>
    </row>
    <row r="33" spans="1:3" x14ac:dyDescent="0.2">
      <c r="A33" s="154" t="s">
        <v>625</v>
      </c>
      <c r="B33" s="136" t="s">
        <v>505</v>
      </c>
      <c r="C33" s="147">
        <v>0</v>
      </c>
    </row>
    <row r="34" spans="1:3" x14ac:dyDescent="0.2">
      <c r="A34" s="154" t="s">
        <v>626</v>
      </c>
      <c r="B34" s="136" t="s">
        <v>627</v>
      </c>
      <c r="C34" s="147">
        <v>0</v>
      </c>
    </row>
    <row r="35" spans="1:3" x14ac:dyDescent="0.2">
      <c r="A35" s="154" t="s">
        <v>628</v>
      </c>
      <c r="B35" s="136" t="s">
        <v>629</v>
      </c>
      <c r="C35" s="147">
        <v>0</v>
      </c>
    </row>
    <row r="36" spans="1:3" x14ac:dyDescent="0.2">
      <c r="A36" s="154" t="s">
        <v>630</v>
      </c>
      <c r="B36" s="136" t="s">
        <v>513</v>
      </c>
      <c r="C36" s="147">
        <v>0</v>
      </c>
    </row>
    <row r="37" spans="1:3" x14ac:dyDescent="0.2">
      <c r="A37" s="154" t="s">
        <v>631</v>
      </c>
      <c r="B37" s="146" t="s">
        <v>632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13495532.029999999</v>
      </c>
    </row>
    <row r="40" spans="1:3" x14ac:dyDescent="0.2">
      <c r="B40" s="225"/>
      <c r="C40" s="225"/>
    </row>
    <row r="41" spans="1:3" x14ac:dyDescent="0.2">
      <c r="B41" s="225"/>
      <c r="C41" s="225"/>
    </row>
    <row r="42" spans="1:3" x14ac:dyDescent="0.2">
      <c r="B42" s="225"/>
      <c r="C42" s="225"/>
    </row>
    <row r="43" spans="1:3" x14ac:dyDescent="0.2">
      <c r="B43" s="225"/>
      <c r="C43" s="225"/>
    </row>
    <row r="44" spans="1:3" x14ac:dyDescent="0.2">
      <c r="B44" s="225"/>
      <c r="C44" s="225"/>
    </row>
    <row r="45" spans="1:3" x14ac:dyDescent="0.2">
      <c r="B45" s="230" t="s">
        <v>655</v>
      </c>
      <c r="C45" s="229"/>
    </row>
    <row r="46" spans="1:3" x14ac:dyDescent="0.2">
      <c r="B46" s="232" t="s">
        <v>656</v>
      </c>
      <c r="C46" s="229"/>
    </row>
    <row r="47" spans="1:3" x14ac:dyDescent="0.2">
      <c r="B47" s="231" t="s">
        <v>666</v>
      </c>
      <c r="C47" s="22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22" workbookViewId="0">
      <selection sqref="A1:F1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650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52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652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550</v>
      </c>
      <c r="C7" s="87" t="s">
        <v>226</v>
      </c>
      <c r="D7" s="87" t="s">
        <v>551</v>
      </c>
      <c r="E7" s="87" t="s">
        <v>552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  <row r="53" spans="2:3" x14ac:dyDescent="0.2">
      <c r="B53" s="234" t="s">
        <v>655</v>
      </c>
      <c r="C53" s="233"/>
    </row>
    <row r="54" spans="2:3" x14ac:dyDescent="0.2">
      <c r="B54" s="236" t="s">
        <v>656</v>
      </c>
      <c r="C54" s="233"/>
    </row>
    <row r="55" spans="2:3" x14ac:dyDescent="0.2">
      <c r="B55" s="235" t="s">
        <v>667</v>
      </c>
      <c r="C55" s="23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639</v>
      </c>
    </row>
    <row r="19" spans="1:8" s="11" customFormat="1" ht="12.95" customHeight="1" x14ac:dyDescent="0.2">
      <c r="A19" s="159" t="s">
        <v>637</v>
      </c>
    </row>
    <row r="20" spans="1:8" s="11" customFormat="1" ht="12.95" customHeight="1" x14ac:dyDescent="0.2">
      <c r="A20" s="159" t="s">
        <v>638</v>
      </c>
    </row>
    <row r="21" spans="1:8" s="11" customFormat="1" x14ac:dyDescent="0.2">
      <c r="A21" s="13"/>
    </row>
    <row r="22" spans="1:8" s="11" customFormat="1" x14ac:dyDescent="0.2">
      <c r="A22" s="13" t="s">
        <v>583</v>
      </c>
      <c r="B22" s="13"/>
      <c r="C22" s="13"/>
      <c r="D22" s="13"/>
    </row>
    <row r="23" spans="1:8" s="11" customFormat="1" x14ac:dyDescent="0.2">
      <c r="A23" s="13" t="s">
        <v>584</v>
      </c>
      <c r="B23" s="13"/>
      <c r="C23" s="13"/>
      <c r="D23" s="13"/>
    </row>
    <row r="24" spans="1:8" s="11" customFormat="1" x14ac:dyDescent="0.2">
      <c r="A24" s="13" t="s">
        <v>585</v>
      </c>
      <c r="B24" s="13"/>
      <c r="C24" s="13"/>
      <c r="D24" s="13"/>
    </row>
    <row r="25" spans="1:8" s="11" customFormat="1" x14ac:dyDescent="0.2">
      <c r="A25" s="13" t="s">
        <v>586</v>
      </c>
      <c r="B25" s="13"/>
      <c r="C25" s="13"/>
      <c r="D25" s="13"/>
    </row>
    <row r="26" spans="1:8" s="11" customFormat="1" x14ac:dyDescent="0.2">
      <c r="A26" s="13" t="s">
        <v>587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A2" sqref="A2:F3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650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-22500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4767.83</v>
      </c>
      <c r="D15" s="79">
        <v>607.72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361985.48</v>
      </c>
      <c r="D20" s="79">
        <v>361985.48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2000</v>
      </c>
      <c r="D21" s="79">
        <v>2000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685899.44</v>
      </c>
      <c r="D60" s="79">
        <f t="shared" ref="D60:E60" si="0">SUM(D61:D68)</f>
        <v>53244</v>
      </c>
      <c r="E60" s="79">
        <f t="shared" si="0"/>
        <v>-359302.88</v>
      </c>
    </row>
    <row r="61" spans="1:9" x14ac:dyDescent="0.2">
      <c r="A61" s="77">
        <v>1241</v>
      </c>
      <c r="B61" s="75" t="s">
        <v>293</v>
      </c>
      <c r="C61" s="79">
        <v>103942.28</v>
      </c>
      <c r="D61" s="79">
        <v>53244</v>
      </c>
      <c r="E61" s="79">
        <v>-74797.55</v>
      </c>
    </row>
    <row r="62" spans="1:9" x14ac:dyDescent="0.2">
      <c r="A62" s="77">
        <v>1242</v>
      </c>
      <c r="B62" s="75" t="s">
        <v>294</v>
      </c>
      <c r="C62" s="79">
        <v>30025.16</v>
      </c>
      <c r="D62" s="79">
        <v>0</v>
      </c>
      <c r="E62" s="79">
        <v>-8524.57</v>
      </c>
    </row>
    <row r="63" spans="1:9" x14ac:dyDescent="0.2">
      <c r="A63" s="77">
        <v>1243</v>
      </c>
      <c r="B63" s="75" t="s">
        <v>295</v>
      </c>
      <c r="C63" s="79">
        <v>3650</v>
      </c>
      <c r="D63" s="79">
        <v>0</v>
      </c>
      <c r="E63" s="79">
        <v>-1034.17</v>
      </c>
    </row>
    <row r="64" spans="1:9" x14ac:dyDescent="0.2">
      <c r="A64" s="77">
        <v>1244</v>
      </c>
      <c r="B64" s="75" t="s">
        <v>296</v>
      </c>
      <c r="C64" s="79">
        <v>539152</v>
      </c>
      <c r="D64" s="79">
        <v>0</v>
      </c>
      <c r="E64" s="79">
        <v>-269576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9130</v>
      </c>
      <c r="D66" s="79">
        <v>0</v>
      </c>
      <c r="E66" s="79">
        <v>-5370.59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17400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17400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745423.78999999992</v>
      </c>
      <c r="D101" s="79">
        <f>SUM(D102:D110)</f>
        <v>745423.78999999992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-598.29999999999995</v>
      </c>
      <c r="D102" s="79">
        <f>C102</f>
        <v>-598.29999999999995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5923.02</v>
      </c>
      <c r="D103" s="79">
        <f t="shared" ref="D103:D110" si="1">C103</f>
        <v>5923.02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744334.58</v>
      </c>
      <c r="D108" s="79">
        <f t="shared" si="1"/>
        <v>744334.58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-4235.51</v>
      </c>
      <c r="D110" s="79">
        <f t="shared" si="1"/>
        <v>-4235.51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  <row r="141" spans="1:8" x14ac:dyDescent="0.2">
      <c r="B141" s="195"/>
      <c r="C141" s="195"/>
      <c r="D141" s="195"/>
      <c r="E141" s="195"/>
    </row>
    <row r="142" spans="1:8" x14ac:dyDescent="0.2">
      <c r="B142" s="195"/>
      <c r="C142" s="195"/>
      <c r="D142" s="195"/>
      <c r="E142" s="195"/>
    </row>
    <row r="143" spans="1:8" x14ac:dyDescent="0.2">
      <c r="B143" s="195"/>
      <c r="C143" s="195"/>
      <c r="D143" s="195"/>
      <c r="E143" s="195"/>
    </row>
    <row r="144" spans="1:8" x14ac:dyDescent="0.2">
      <c r="B144" s="195"/>
      <c r="C144" s="195"/>
      <c r="D144" s="195"/>
      <c r="E144" s="195"/>
    </row>
    <row r="145" spans="2:5" x14ac:dyDescent="0.2">
      <c r="B145" s="195"/>
      <c r="C145" s="195"/>
      <c r="D145" s="195"/>
      <c r="E145" s="195"/>
    </row>
    <row r="146" spans="2:5" x14ac:dyDescent="0.2">
      <c r="B146" s="195"/>
      <c r="C146" s="195"/>
      <c r="D146" s="195"/>
      <c r="E146" s="195"/>
    </row>
    <row r="147" spans="2:5" x14ac:dyDescent="0.2">
      <c r="B147" s="207" t="s">
        <v>658</v>
      </c>
      <c r="C147" s="207"/>
      <c r="D147" s="207"/>
      <c r="E147" s="207" t="s">
        <v>658</v>
      </c>
    </row>
    <row r="148" spans="2:5" x14ac:dyDescent="0.2">
      <c r="B148" s="211" t="s">
        <v>659</v>
      </c>
      <c r="C148" s="208"/>
      <c r="D148" s="207"/>
      <c r="E148" s="208" t="s">
        <v>660</v>
      </c>
    </row>
    <row r="149" spans="2:5" x14ac:dyDescent="0.2">
      <c r="B149" s="209" t="s">
        <v>662</v>
      </c>
      <c r="C149" s="210"/>
      <c r="D149" s="207"/>
      <c r="E149" s="210" t="s">
        <v>661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48" activePane="bottomLeft" state="frozen"/>
      <selection activeCell="A14" sqref="A14:B14"/>
      <selection pane="bottomLeft" activeCell="B12" sqref="B12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202" zoomScaleNormal="100" workbookViewId="0">
      <selection activeCell="B229" sqref="B229:E23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6" s="81" customFormat="1" ht="18.95" customHeight="1" x14ac:dyDescent="0.25">
      <c r="A1" s="166" t="s">
        <v>650</v>
      </c>
      <c r="B1" s="166"/>
      <c r="C1" s="166"/>
      <c r="D1" s="69" t="s">
        <v>244</v>
      </c>
      <c r="E1" s="80">
        <v>2019</v>
      </c>
    </row>
    <row r="2" spans="1:6" s="71" customFormat="1" ht="18.95" customHeight="1" x14ac:dyDescent="0.25">
      <c r="A2" s="168" t="s">
        <v>245</v>
      </c>
      <c r="B2" s="169"/>
      <c r="C2" s="169"/>
      <c r="D2" s="169"/>
      <c r="E2" s="169"/>
      <c r="F2" s="169"/>
    </row>
    <row r="3" spans="1:6" s="71" customFormat="1" ht="18.95" customHeight="1" x14ac:dyDescent="0.25">
      <c r="A3" s="168" t="s">
        <v>653</v>
      </c>
      <c r="B3" s="169"/>
      <c r="C3" s="169"/>
      <c r="D3" s="169"/>
      <c r="E3" s="169"/>
      <c r="F3" s="169"/>
    </row>
    <row r="4" spans="1:6" x14ac:dyDescent="0.2">
      <c r="A4" s="73" t="s">
        <v>249</v>
      </c>
      <c r="B4" s="74"/>
      <c r="C4" s="74"/>
      <c r="D4" s="74"/>
      <c r="E4" s="74"/>
    </row>
    <row r="6" spans="1:6" x14ac:dyDescent="0.2">
      <c r="A6" s="164" t="s">
        <v>641</v>
      </c>
      <c r="B6" s="102"/>
      <c r="C6" s="102"/>
      <c r="D6" s="102"/>
      <c r="E6" s="102"/>
    </row>
    <row r="7" spans="1:6" x14ac:dyDescent="0.2">
      <c r="A7" s="103" t="s">
        <v>190</v>
      </c>
      <c r="B7" s="103" t="s">
        <v>187</v>
      </c>
      <c r="C7" s="103" t="s">
        <v>188</v>
      </c>
      <c r="D7" s="103" t="s">
        <v>359</v>
      </c>
      <c r="E7" s="103"/>
    </row>
    <row r="8" spans="1:6" x14ac:dyDescent="0.2">
      <c r="A8" s="105">
        <v>4100</v>
      </c>
      <c r="B8" s="106" t="s">
        <v>360</v>
      </c>
      <c r="C8" s="110">
        <f>SUM(C9+C19+C25+C28+C34+C37+C46)</f>
        <v>201103.81</v>
      </c>
      <c r="D8" s="160"/>
      <c r="E8" s="104"/>
    </row>
    <row r="9" spans="1:6" x14ac:dyDescent="0.2">
      <c r="A9" s="105">
        <v>4110</v>
      </c>
      <c r="B9" s="106" t="s">
        <v>361</v>
      </c>
      <c r="C9" s="110">
        <f>SUM(C10:C18)</f>
        <v>0</v>
      </c>
      <c r="D9" s="160"/>
      <c r="E9" s="104"/>
    </row>
    <row r="10" spans="1:6" x14ac:dyDescent="0.2">
      <c r="A10" s="105">
        <v>4111</v>
      </c>
      <c r="B10" s="106" t="s">
        <v>362</v>
      </c>
      <c r="C10" s="110">
        <v>0</v>
      </c>
      <c r="D10" s="160"/>
      <c r="E10" s="104"/>
    </row>
    <row r="11" spans="1:6" x14ac:dyDescent="0.2">
      <c r="A11" s="105">
        <v>4112</v>
      </c>
      <c r="B11" s="106" t="s">
        <v>363</v>
      </c>
      <c r="C11" s="110">
        <v>0</v>
      </c>
      <c r="D11" s="160"/>
      <c r="E11" s="104"/>
    </row>
    <row r="12" spans="1:6" x14ac:dyDescent="0.2">
      <c r="A12" s="105">
        <v>4113</v>
      </c>
      <c r="B12" s="106" t="s">
        <v>364</v>
      </c>
      <c r="C12" s="110">
        <v>0</v>
      </c>
      <c r="D12" s="160"/>
      <c r="E12" s="104"/>
    </row>
    <row r="13" spans="1:6" x14ac:dyDescent="0.2">
      <c r="A13" s="105">
        <v>4114</v>
      </c>
      <c r="B13" s="106" t="s">
        <v>365</v>
      </c>
      <c r="C13" s="110">
        <v>0</v>
      </c>
      <c r="D13" s="160"/>
      <c r="E13" s="104"/>
    </row>
    <row r="14" spans="1:6" x14ac:dyDescent="0.2">
      <c r="A14" s="105">
        <v>4115</v>
      </c>
      <c r="B14" s="106" t="s">
        <v>366</v>
      </c>
      <c r="C14" s="110">
        <v>0</v>
      </c>
      <c r="D14" s="160"/>
      <c r="E14" s="104"/>
    </row>
    <row r="15" spans="1:6" x14ac:dyDescent="0.2">
      <c r="A15" s="105">
        <v>4116</v>
      </c>
      <c r="B15" s="106" t="s">
        <v>367</v>
      </c>
      <c r="C15" s="110">
        <v>0</v>
      </c>
      <c r="D15" s="160"/>
      <c r="E15" s="104"/>
    </row>
    <row r="16" spans="1:6" x14ac:dyDescent="0.2">
      <c r="A16" s="105">
        <v>4117</v>
      </c>
      <c r="B16" s="106" t="s">
        <v>368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556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369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370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371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557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372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373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374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375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376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558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377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378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379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380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559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381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560</v>
      </c>
      <c r="C34" s="110">
        <f>SUM(C35:C36)</f>
        <v>320.76</v>
      </c>
      <c r="D34" s="160"/>
      <c r="E34" s="104"/>
    </row>
    <row r="35" spans="1:5" x14ac:dyDescent="0.2">
      <c r="A35" s="105">
        <v>4151</v>
      </c>
      <c r="B35" s="106" t="s">
        <v>560</v>
      </c>
      <c r="C35" s="110">
        <v>320.76</v>
      </c>
      <c r="D35" s="160"/>
      <c r="E35" s="104"/>
    </row>
    <row r="36" spans="1:5" ht="22.5" x14ac:dyDescent="0.2">
      <c r="A36" s="105">
        <v>4154</v>
      </c>
      <c r="B36" s="107" t="s">
        <v>561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562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382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383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384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385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386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563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387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388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564</v>
      </c>
      <c r="C46" s="110">
        <f>SUM(C47:C54)</f>
        <v>200783.05</v>
      </c>
      <c r="D46" s="160"/>
      <c r="E46" s="104"/>
    </row>
    <row r="47" spans="1:5" x14ac:dyDescent="0.2">
      <c r="A47" s="105">
        <v>4171</v>
      </c>
      <c r="B47" s="108" t="s">
        <v>565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566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567</v>
      </c>
      <c r="C49" s="110">
        <v>200783.05</v>
      </c>
      <c r="D49" s="160"/>
      <c r="E49" s="104"/>
    </row>
    <row r="50" spans="1:5" ht="22.5" x14ac:dyDescent="0.2">
      <c r="A50" s="105">
        <v>4174</v>
      </c>
      <c r="B50" s="107" t="s">
        <v>568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569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570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571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572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640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359</v>
      </c>
      <c r="E57" s="103"/>
    </row>
    <row r="58" spans="1:5" ht="33.75" x14ac:dyDescent="0.2">
      <c r="A58" s="105">
        <v>4200</v>
      </c>
      <c r="B58" s="107" t="s">
        <v>573</v>
      </c>
      <c r="C58" s="110">
        <f>+C59+C65</f>
        <v>12534618.18</v>
      </c>
      <c r="D58" s="160"/>
      <c r="E58" s="104"/>
    </row>
    <row r="59" spans="1:5" ht="22.5" x14ac:dyDescent="0.2">
      <c r="A59" s="105">
        <v>4210</v>
      </c>
      <c r="B59" s="107" t="s">
        <v>574</v>
      </c>
      <c r="C59" s="110">
        <f>SUM(C60:C64)</f>
        <v>473473.84</v>
      </c>
      <c r="D59" s="160"/>
      <c r="E59" s="104"/>
    </row>
    <row r="60" spans="1:5" x14ac:dyDescent="0.2">
      <c r="A60" s="105">
        <v>4211</v>
      </c>
      <c r="B60" s="106" t="s">
        <v>389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390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391</v>
      </c>
      <c r="C62" s="110">
        <v>473473.84</v>
      </c>
      <c r="D62" s="160"/>
      <c r="E62" s="104"/>
    </row>
    <row r="63" spans="1:5" x14ac:dyDescent="0.2">
      <c r="A63" s="105">
        <v>4214</v>
      </c>
      <c r="B63" s="106" t="s">
        <v>575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576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392</v>
      </c>
      <c r="C65" s="110">
        <f>SUM(C66:C69)</f>
        <v>12061144.34</v>
      </c>
      <c r="D65" s="160"/>
      <c r="E65" s="104"/>
    </row>
    <row r="66" spans="1:5" x14ac:dyDescent="0.2">
      <c r="A66" s="105">
        <v>4221</v>
      </c>
      <c r="B66" s="106" t="s">
        <v>393</v>
      </c>
      <c r="C66" s="110">
        <v>12061144.34</v>
      </c>
      <c r="D66" s="160"/>
      <c r="E66" s="104"/>
    </row>
    <row r="67" spans="1:5" x14ac:dyDescent="0.2">
      <c r="A67" s="105">
        <v>4223</v>
      </c>
      <c r="B67" s="106" t="s">
        <v>394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396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577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649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397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398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578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399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400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401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402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403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404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405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406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406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407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407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408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409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579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410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411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412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580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408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643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413</v>
      </c>
      <c r="E98" s="103" t="s">
        <v>260</v>
      </c>
    </row>
    <row r="99" spans="1:5" x14ac:dyDescent="0.2">
      <c r="A99" s="109">
        <v>5000</v>
      </c>
      <c r="B99" s="106" t="s">
        <v>414</v>
      </c>
      <c r="C99" s="110">
        <f>C100+C128+C161+C171+C186+C219+C209</f>
        <v>13495532.029999999</v>
      </c>
      <c r="D99" s="112">
        <v>1</v>
      </c>
      <c r="E99" s="111"/>
    </row>
    <row r="100" spans="1:5" x14ac:dyDescent="0.2">
      <c r="A100" s="109">
        <v>5100</v>
      </c>
      <c r="B100" s="106" t="s">
        <v>415</v>
      </c>
      <c r="C100" s="110">
        <f>C101+C108+C118</f>
        <v>11753665.58</v>
      </c>
      <c r="D100" s="112">
        <f>C100/$C$99</f>
        <v>0.8709301384985858</v>
      </c>
      <c r="E100" s="111"/>
    </row>
    <row r="101" spans="1:5" x14ac:dyDescent="0.2">
      <c r="A101" s="109">
        <v>5110</v>
      </c>
      <c r="B101" s="106" t="s">
        <v>416</v>
      </c>
      <c r="C101" s="110">
        <f>SUM(C102:C107)</f>
        <v>9152099.8300000001</v>
      </c>
      <c r="D101" s="112">
        <f t="shared" ref="D101:D164" si="0">C101/$C$99</f>
        <v>0.67815776433676478</v>
      </c>
      <c r="E101" s="111"/>
    </row>
    <row r="102" spans="1:5" x14ac:dyDescent="0.2">
      <c r="A102" s="109">
        <v>5111</v>
      </c>
      <c r="B102" s="106" t="s">
        <v>417</v>
      </c>
      <c r="C102" s="110">
        <v>5878418.4699999997</v>
      </c>
      <c r="D102" s="112">
        <f t="shared" si="0"/>
        <v>0.4355825659138538</v>
      </c>
      <c r="E102" s="111"/>
    </row>
    <row r="103" spans="1:5" x14ac:dyDescent="0.2">
      <c r="A103" s="109">
        <v>5112</v>
      </c>
      <c r="B103" s="106" t="s">
        <v>418</v>
      </c>
      <c r="C103" s="110">
        <v>229254.26</v>
      </c>
      <c r="D103" s="112">
        <f t="shared" si="0"/>
        <v>1.6987419205880691E-2</v>
      </c>
      <c r="E103" s="111"/>
    </row>
    <row r="104" spans="1:5" x14ac:dyDescent="0.2">
      <c r="A104" s="109">
        <v>5113</v>
      </c>
      <c r="B104" s="106" t="s">
        <v>419</v>
      </c>
      <c r="C104" s="110">
        <v>992988.99</v>
      </c>
      <c r="D104" s="112">
        <f t="shared" si="0"/>
        <v>7.3579091790722098E-2</v>
      </c>
      <c r="E104" s="111"/>
    </row>
    <row r="105" spans="1:5" x14ac:dyDescent="0.2">
      <c r="A105" s="109">
        <v>5114</v>
      </c>
      <c r="B105" s="106" t="s">
        <v>420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421</v>
      </c>
      <c r="C106" s="110">
        <v>2051438.11</v>
      </c>
      <c r="D106" s="112">
        <f t="shared" si="0"/>
        <v>0.15200868742630816</v>
      </c>
      <c r="E106" s="111"/>
    </row>
    <row r="107" spans="1:5" x14ac:dyDescent="0.2">
      <c r="A107" s="109">
        <v>5116</v>
      </c>
      <c r="B107" s="106" t="s">
        <v>422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423</v>
      </c>
      <c r="C108" s="110">
        <f>SUM(C109:C117)</f>
        <v>800173.26</v>
      </c>
      <c r="D108" s="112">
        <f t="shared" si="0"/>
        <v>5.9291716563767069E-2</v>
      </c>
      <c r="E108" s="111"/>
    </row>
    <row r="109" spans="1:5" x14ac:dyDescent="0.2">
      <c r="A109" s="109">
        <v>5121</v>
      </c>
      <c r="B109" s="106" t="s">
        <v>424</v>
      </c>
      <c r="C109" s="110">
        <v>225139.43</v>
      </c>
      <c r="D109" s="112">
        <f t="shared" si="0"/>
        <v>1.6682516072691653E-2</v>
      </c>
      <c r="E109" s="111"/>
    </row>
    <row r="110" spans="1:5" x14ac:dyDescent="0.2">
      <c r="A110" s="109">
        <v>5122</v>
      </c>
      <c r="B110" s="106" t="s">
        <v>425</v>
      </c>
      <c r="C110" s="110">
        <v>0</v>
      </c>
      <c r="D110" s="112">
        <f t="shared" si="0"/>
        <v>0</v>
      </c>
      <c r="E110" s="111"/>
    </row>
    <row r="111" spans="1:5" x14ac:dyDescent="0.2">
      <c r="A111" s="109">
        <v>5123</v>
      </c>
      <c r="B111" s="106" t="s">
        <v>426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427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428</v>
      </c>
      <c r="C113" s="110">
        <v>16265.23</v>
      </c>
      <c r="D113" s="112">
        <f t="shared" si="0"/>
        <v>1.2052307359089718E-3</v>
      </c>
      <c r="E113" s="111"/>
    </row>
    <row r="114" spans="1:5" x14ac:dyDescent="0.2">
      <c r="A114" s="109">
        <v>5126</v>
      </c>
      <c r="B114" s="106" t="s">
        <v>429</v>
      </c>
      <c r="C114" s="110">
        <v>479013.84</v>
      </c>
      <c r="D114" s="112">
        <f t="shared" si="0"/>
        <v>3.5494253871219926E-2</v>
      </c>
      <c r="E114" s="111"/>
    </row>
    <row r="115" spans="1:5" x14ac:dyDescent="0.2">
      <c r="A115" s="109">
        <v>5127</v>
      </c>
      <c r="B115" s="106" t="s">
        <v>430</v>
      </c>
      <c r="C115" s="110">
        <v>79754.759999999995</v>
      </c>
      <c r="D115" s="112">
        <f t="shared" si="0"/>
        <v>5.9097158839465178E-3</v>
      </c>
      <c r="E115" s="111"/>
    </row>
    <row r="116" spans="1:5" x14ac:dyDescent="0.2">
      <c r="A116" s="109">
        <v>5128</v>
      </c>
      <c r="B116" s="106" t="s">
        <v>431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432</v>
      </c>
      <c r="C117" s="110">
        <v>0</v>
      </c>
      <c r="D117" s="112">
        <f t="shared" si="0"/>
        <v>0</v>
      </c>
      <c r="E117" s="111"/>
    </row>
    <row r="118" spans="1:5" x14ac:dyDescent="0.2">
      <c r="A118" s="109">
        <v>5130</v>
      </c>
      <c r="B118" s="106" t="s">
        <v>433</v>
      </c>
      <c r="C118" s="110">
        <f>SUM(C119:C127)</f>
        <v>1801392.49</v>
      </c>
      <c r="D118" s="112">
        <f t="shared" si="0"/>
        <v>0.13348065759805397</v>
      </c>
      <c r="E118" s="111"/>
    </row>
    <row r="119" spans="1:5" x14ac:dyDescent="0.2">
      <c r="A119" s="109">
        <v>5131</v>
      </c>
      <c r="B119" s="106" t="s">
        <v>434</v>
      </c>
      <c r="C119" s="110">
        <v>307446.2</v>
      </c>
      <c r="D119" s="112">
        <f t="shared" si="0"/>
        <v>2.2781332319212023E-2</v>
      </c>
      <c r="E119" s="111"/>
    </row>
    <row r="120" spans="1:5" x14ac:dyDescent="0.2">
      <c r="A120" s="109">
        <v>5132</v>
      </c>
      <c r="B120" s="106" t="s">
        <v>435</v>
      </c>
      <c r="C120" s="110">
        <v>5452</v>
      </c>
      <c r="D120" s="112">
        <f t="shared" si="0"/>
        <v>4.0398555521045291E-4</v>
      </c>
      <c r="E120" s="111"/>
    </row>
    <row r="121" spans="1:5" x14ac:dyDescent="0.2">
      <c r="A121" s="109">
        <v>5133</v>
      </c>
      <c r="B121" s="106" t="s">
        <v>436</v>
      </c>
      <c r="C121" s="110">
        <v>0</v>
      </c>
      <c r="D121" s="112">
        <f t="shared" si="0"/>
        <v>0</v>
      </c>
      <c r="E121" s="111"/>
    </row>
    <row r="122" spans="1:5" x14ac:dyDescent="0.2">
      <c r="A122" s="109">
        <v>5134</v>
      </c>
      <c r="B122" s="106" t="s">
        <v>437</v>
      </c>
      <c r="C122" s="110">
        <v>93274.7</v>
      </c>
      <c r="D122" s="112">
        <f t="shared" si="0"/>
        <v>6.911524480298685E-3</v>
      </c>
      <c r="E122" s="111"/>
    </row>
    <row r="123" spans="1:5" x14ac:dyDescent="0.2">
      <c r="A123" s="109">
        <v>5135</v>
      </c>
      <c r="B123" s="106" t="s">
        <v>438</v>
      </c>
      <c r="C123" s="110">
        <v>455967.57</v>
      </c>
      <c r="D123" s="112">
        <f t="shared" si="0"/>
        <v>3.3786557579679209E-2</v>
      </c>
      <c r="E123" s="111"/>
    </row>
    <row r="124" spans="1:5" x14ac:dyDescent="0.2">
      <c r="A124" s="109">
        <v>5136</v>
      </c>
      <c r="B124" s="106" t="s">
        <v>439</v>
      </c>
      <c r="C124" s="110">
        <v>157309.34</v>
      </c>
      <c r="D124" s="112">
        <f t="shared" si="0"/>
        <v>1.1656401514983475E-2</v>
      </c>
      <c r="E124" s="111"/>
    </row>
    <row r="125" spans="1:5" x14ac:dyDescent="0.2">
      <c r="A125" s="109">
        <v>5137</v>
      </c>
      <c r="B125" s="106" t="s">
        <v>440</v>
      </c>
      <c r="C125" s="110">
        <v>9926</v>
      </c>
      <c r="D125" s="112">
        <f t="shared" si="0"/>
        <v>7.3550268177163521E-4</v>
      </c>
      <c r="E125" s="111"/>
    </row>
    <row r="126" spans="1:5" x14ac:dyDescent="0.2">
      <c r="A126" s="109">
        <v>5138</v>
      </c>
      <c r="B126" s="106" t="s">
        <v>441</v>
      </c>
      <c r="C126" s="110">
        <v>696430.68</v>
      </c>
      <c r="D126" s="112">
        <f t="shared" si="0"/>
        <v>5.1604536853520407E-2</v>
      </c>
      <c r="E126" s="111"/>
    </row>
    <row r="127" spans="1:5" x14ac:dyDescent="0.2">
      <c r="A127" s="109">
        <v>5139</v>
      </c>
      <c r="B127" s="106" t="s">
        <v>442</v>
      </c>
      <c r="C127" s="110">
        <v>75586</v>
      </c>
      <c r="D127" s="112">
        <f t="shared" si="0"/>
        <v>5.6008166133780799E-3</v>
      </c>
      <c r="E127" s="111"/>
    </row>
    <row r="128" spans="1:5" x14ac:dyDescent="0.2">
      <c r="A128" s="109">
        <v>5200</v>
      </c>
      <c r="B128" s="106" t="s">
        <v>443</v>
      </c>
      <c r="C128" s="110">
        <f>C129+C132+C135+C138+C143+C147+C150+C152+C158</f>
        <v>1559997.84</v>
      </c>
      <c r="D128" s="112">
        <f t="shared" si="0"/>
        <v>0.11559365251641733</v>
      </c>
      <c r="E128" s="111"/>
    </row>
    <row r="129" spans="1:5" x14ac:dyDescent="0.2">
      <c r="A129" s="109">
        <v>5210</v>
      </c>
      <c r="B129" s="106" t="s">
        <v>444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445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446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447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448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449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394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450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451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395</v>
      </c>
      <c r="C138" s="110">
        <f>SUM(C139:C142)</f>
        <v>1559997.84</v>
      </c>
      <c r="D138" s="112">
        <f t="shared" si="0"/>
        <v>0.11559365251641733</v>
      </c>
      <c r="E138" s="111"/>
    </row>
    <row r="139" spans="1:5" x14ac:dyDescent="0.2">
      <c r="A139" s="109">
        <v>5241</v>
      </c>
      <c r="B139" s="106" t="s">
        <v>452</v>
      </c>
      <c r="C139" s="110">
        <v>1559997.84</v>
      </c>
      <c r="D139" s="112">
        <f t="shared" si="0"/>
        <v>0.11559365251641733</v>
      </c>
      <c r="E139" s="111"/>
    </row>
    <row r="140" spans="1:5" x14ac:dyDescent="0.2">
      <c r="A140" s="109">
        <v>5242</v>
      </c>
      <c r="B140" s="106" t="s">
        <v>453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454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455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396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456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457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458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459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460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461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462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463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464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465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466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467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468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469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470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471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472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473</v>
      </c>
      <c r="C161" s="110">
        <f>C162+C165+C168</f>
        <v>128624.61</v>
      </c>
      <c r="D161" s="112">
        <f t="shared" si="0"/>
        <v>9.5309032436863474E-3</v>
      </c>
      <c r="E161" s="111"/>
    </row>
    <row r="162" spans="1:5" x14ac:dyDescent="0.2">
      <c r="A162" s="109">
        <v>5310</v>
      </c>
      <c r="B162" s="106" t="s">
        <v>389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474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475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390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476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477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391</v>
      </c>
      <c r="C168" s="110">
        <f>SUM(C169:C170)</f>
        <v>128624.61</v>
      </c>
      <c r="D168" s="112">
        <f t="shared" si="1"/>
        <v>9.5309032436863474E-3</v>
      </c>
      <c r="E168" s="111"/>
    </row>
    <row r="169" spans="1:5" x14ac:dyDescent="0.2">
      <c r="A169" s="109">
        <v>5331</v>
      </c>
      <c r="B169" s="106" t="s">
        <v>478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479</v>
      </c>
      <c r="C170" s="110">
        <v>128624.61</v>
      </c>
      <c r="D170" s="112">
        <f t="shared" si="1"/>
        <v>9.5309032436863474E-3</v>
      </c>
      <c r="E170" s="111"/>
    </row>
    <row r="171" spans="1:5" x14ac:dyDescent="0.2">
      <c r="A171" s="109">
        <v>5400</v>
      </c>
      <c r="B171" s="106" t="s">
        <v>480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481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482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483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484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485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486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487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488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489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490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490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491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492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493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494</v>
      </c>
      <c r="C186" s="110">
        <f>C187+C196+C199+C205+C207</f>
        <v>53244</v>
      </c>
      <c r="D186" s="112">
        <f t="shared" si="1"/>
        <v>3.9453057413105933E-3</v>
      </c>
      <c r="E186" s="111"/>
    </row>
    <row r="187" spans="1:5" x14ac:dyDescent="0.2">
      <c r="A187" s="109">
        <v>5510</v>
      </c>
      <c r="B187" s="106" t="s">
        <v>495</v>
      </c>
      <c r="C187" s="110">
        <f>SUM(C188:C195)</f>
        <v>53244</v>
      </c>
      <c r="D187" s="112">
        <f t="shared" si="1"/>
        <v>3.9453057413105933E-3</v>
      </c>
      <c r="E187" s="111"/>
    </row>
    <row r="188" spans="1:5" x14ac:dyDescent="0.2">
      <c r="A188" s="109">
        <v>5511</v>
      </c>
      <c r="B188" s="106" t="s">
        <v>496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497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498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499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500</v>
      </c>
      <c r="C192" s="110">
        <v>53244</v>
      </c>
      <c r="D192" s="112">
        <f t="shared" si="1"/>
        <v>3.9453057413105933E-3</v>
      </c>
      <c r="E192" s="111"/>
    </row>
    <row r="193" spans="1:5" x14ac:dyDescent="0.2">
      <c r="A193" s="109">
        <v>5516</v>
      </c>
      <c r="B193" s="106" t="s">
        <v>501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502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503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504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505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506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507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508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509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510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511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511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512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512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513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514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515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516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581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518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411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519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582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520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521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522</v>
      </c>
      <c r="C221" s="110">
        <v>0</v>
      </c>
      <c r="D221" s="112">
        <f t="shared" si="1"/>
        <v>0</v>
      </c>
      <c r="E221" s="111"/>
    </row>
    <row r="222" spans="1:5" x14ac:dyDescent="0.2">
      <c r="B222" s="206"/>
      <c r="C222" s="206"/>
      <c r="D222" s="206"/>
      <c r="E222" s="206"/>
    </row>
    <row r="223" spans="1:5" x14ac:dyDescent="0.2">
      <c r="B223" s="206"/>
      <c r="C223" s="206"/>
      <c r="D223" s="206"/>
      <c r="E223" s="206"/>
    </row>
    <row r="224" spans="1:5" x14ac:dyDescent="0.2">
      <c r="B224" s="206"/>
      <c r="C224" s="206"/>
      <c r="D224" s="206"/>
      <c r="E224" s="206"/>
    </row>
    <row r="225" spans="2:5" x14ac:dyDescent="0.2">
      <c r="B225" s="206"/>
      <c r="C225" s="206"/>
      <c r="D225" s="206"/>
      <c r="E225" s="206"/>
    </row>
    <row r="226" spans="2:5" x14ac:dyDescent="0.2">
      <c r="B226" s="206"/>
      <c r="C226" s="206"/>
      <c r="D226" s="206"/>
      <c r="E226" s="206"/>
    </row>
    <row r="227" spans="2:5" x14ac:dyDescent="0.2">
      <c r="B227" s="206"/>
      <c r="C227" s="206"/>
      <c r="D227" s="206"/>
      <c r="E227" s="206"/>
    </row>
    <row r="228" spans="2:5" x14ac:dyDescent="0.2">
      <c r="B228" s="206"/>
      <c r="C228" s="206"/>
      <c r="D228" s="206"/>
      <c r="E228" s="206"/>
    </row>
    <row r="229" spans="2:5" x14ac:dyDescent="0.2">
      <c r="B229" s="212" t="s">
        <v>658</v>
      </c>
      <c r="C229" s="212"/>
      <c r="D229" s="204" t="s">
        <v>658</v>
      </c>
      <c r="E229" s="204"/>
    </row>
    <row r="230" spans="2:5" x14ac:dyDescent="0.2">
      <c r="B230" s="216" t="s">
        <v>659</v>
      </c>
      <c r="C230" s="213"/>
      <c r="D230" s="193" t="s">
        <v>660</v>
      </c>
      <c r="E230" s="193"/>
    </row>
    <row r="231" spans="2:5" x14ac:dyDescent="0.2">
      <c r="B231" s="214" t="s">
        <v>663</v>
      </c>
      <c r="C231" s="215"/>
      <c r="D231" s="205" t="s">
        <v>661</v>
      </c>
      <c r="E231" s="205"/>
    </row>
  </sheetData>
  <sheetProtection formatCells="0" formatColumns="0" formatRows="0" insertColumns="0" insertRows="0" insertHyperlinks="0" deleteColumns="0" deleteRows="0" sort="0" autoFilter="0" pivotTables="0"/>
  <mergeCells count="6">
    <mergeCell ref="D230:E230"/>
    <mergeCell ref="D231:E231"/>
    <mergeCell ref="D229:E229"/>
    <mergeCell ref="A1:C1"/>
    <mergeCell ref="A2:F2"/>
    <mergeCell ref="A3:F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36" sqref="B36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6" ht="18.95" customHeight="1" x14ac:dyDescent="0.2">
      <c r="A1" s="170" t="s">
        <v>650</v>
      </c>
      <c r="B1" s="170"/>
      <c r="C1" s="170"/>
      <c r="D1" s="82" t="s">
        <v>244</v>
      </c>
      <c r="E1" s="83">
        <v>2019</v>
      </c>
    </row>
    <row r="2" spans="1:6" ht="18.95" customHeight="1" x14ac:dyDescent="0.2">
      <c r="A2" s="170" t="s">
        <v>523</v>
      </c>
      <c r="B2" s="170"/>
      <c r="C2" s="170"/>
      <c r="D2" s="82" t="s">
        <v>246</v>
      </c>
      <c r="E2" s="83" t="str">
        <f>ESF!H2</f>
        <v>Trimestral</v>
      </c>
    </row>
    <row r="3" spans="1:6" ht="18.95" customHeight="1" x14ac:dyDescent="0.2">
      <c r="A3" s="168" t="s">
        <v>653</v>
      </c>
      <c r="B3" s="168"/>
      <c r="C3" s="168"/>
      <c r="D3" s="217"/>
      <c r="E3" s="217"/>
      <c r="F3" s="203"/>
    </row>
    <row r="5" spans="1:6" x14ac:dyDescent="0.2">
      <c r="A5" s="85" t="s">
        <v>249</v>
      </c>
      <c r="B5" s="86"/>
      <c r="C5" s="86"/>
      <c r="D5" s="86"/>
      <c r="E5" s="86"/>
    </row>
    <row r="6" spans="1:6" x14ac:dyDescent="0.2">
      <c r="A6" s="86" t="s">
        <v>220</v>
      </c>
      <c r="B6" s="86"/>
      <c r="C6" s="86"/>
      <c r="D6" s="86"/>
      <c r="E6" s="86"/>
    </row>
    <row r="7" spans="1:6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6" x14ac:dyDescent="0.2">
      <c r="A8" s="88">
        <v>3110</v>
      </c>
      <c r="B8" s="84" t="s">
        <v>390</v>
      </c>
      <c r="C8" s="89">
        <v>0</v>
      </c>
    </row>
    <row r="9" spans="1:6" x14ac:dyDescent="0.2">
      <c r="A9" s="88">
        <v>3120</v>
      </c>
      <c r="B9" s="84" t="s">
        <v>524</v>
      </c>
      <c r="C9" s="89">
        <v>0</v>
      </c>
    </row>
    <row r="10" spans="1:6" x14ac:dyDescent="0.2">
      <c r="A10" s="88">
        <v>3130</v>
      </c>
      <c r="B10" s="84" t="s">
        <v>525</v>
      </c>
      <c r="C10" s="89">
        <v>0</v>
      </c>
    </row>
    <row r="12" spans="1:6" x14ac:dyDescent="0.2">
      <c r="A12" s="86" t="s">
        <v>222</v>
      </c>
      <c r="B12" s="86"/>
      <c r="C12" s="86"/>
      <c r="D12" s="86"/>
      <c r="E12" s="86"/>
    </row>
    <row r="13" spans="1:6" x14ac:dyDescent="0.2">
      <c r="A13" s="87" t="s">
        <v>190</v>
      </c>
      <c r="B13" s="87" t="s">
        <v>187</v>
      </c>
      <c r="C13" s="87" t="s">
        <v>188</v>
      </c>
      <c r="D13" s="87" t="s">
        <v>526</v>
      </c>
      <c r="E13" s="87"/>
    </row>
    <row r="14" spans="1:6" x14ac:dyDescent="0.2">
      <c r="A14" s="88">
        <v>3210</v>
      </c>
      <c r="B14" s="84" t="s">
        <v>527</v>
      </c>
      <c r="C14" s="89">
        <v>-759810.04</v>
      </c>
    </row>
    <row r="15" spans="1:6" x14ac:dyDescent="0.2">
      <c r="A15" s="88">
        <v>3220</v>
      </c>
      <c r="B15" s="84" t="s">
        <v>528</v>
      </c>
      <c r="C15" s="89">
        <v>2471762.9300000002</v>
      </c>
    </row>
    <row r="16" spans="1:6" x14ac:dyDescent="0.2">
      <c r="A16" s="88">
        <v>3230</v>
      </c>
      <c r="B16" s="84" t="s">
        <v>529</v>
      </c>
      <c r="C16" s="89">
        <f>SUM(C17:C20)</f>
        <v>0</v>
      </c>
    </row>
    <row r="17" spans="1:5" x14ac:dyDescent="0.2">
      <c r="A17" s="88">
        <v>3231</v>
      </c>
      <c r="B17" s="84" t="s">
        <v>530</v>
      </c>
      <c r="C17" s="89">
        <v>0</v>
      </c>
    </row>
    <row r="18" spans="1:5" x14ac:dyDescent="0.2">
      <c r="A18" s="88">
        <v>3232</v>
      </c>
      <c r="B18" s="84" t="s">
        <v>531</v>
      </c>
      <c r="C18" s="89">
        <v>0</v>
      </c>
    </row>
    <row r="19" spans="1:5" x14ac:dyDescent="0.2">
      <c r="A19" s="88">
        <v>3233</v>
      </c>
      <c r="B19" s="84" t="s">
        <v>532</v>
      </c>
      <c r="C19" s="89">
        <v>0</v>
      </c>
    </row>
    <row r="20" spans="1:5" x14ac:dyDescent="0.2">
      <c r="A20" s="88">
        <v>3239</v>
      </c>
      <c r="B20" s="84" t="s">
        <v>533</v>
      </c>
      <c r="C20" s="89">
        <v>0</v>
      </c>
    </row>
    <row r="21" spans="1:5" x14ac:dyDescent="0.2">
      <c r="A21" s="88">
        <v>3240</v>
      </c>
      <c r="B21" s="84" t="s">
        <v>534</v>
      </c>
      <c r="C21" s="89">
        <f>SUM(C22:C24)</f>
        <v>0</v>
      </c>
    </row>
    <row r="22" spans="1:5" x14ac:dyDescent="0.2">
      <c r="A22" s="88">
        <v>3241</v>
      </c>
      <c r="B22" s="84" t="s">
        <v>535</v>
      </c>
      <c r="C22" s="89">
        <v>0</v>
      </c>
    </row>
    <row r="23" spans="1:5" x14ac:dyDescent="0.2">
      <c r="A23" s="88">
        <v>3242</v>
      </c>
      <c r="B23" s="84" t="s">
        <v>536</v>
      </c>
      <c r="C23" s="89">
        <v>0</v>
      </c>
    </row>
    <row r="24" spans="1:5" x14ac:dyDescent="0.2">
      <c r="A24" s="88">
        <v>3243</v>
      </c>
      <c r="B24" s="84" t="s">
        <v>537</v>
      </c>
      <c r="C24" s="89">
        <v>0</v>
      </c>
    </row>
    <row r="25" spans="1:5" x14ac:dyDescent="0.2">
      <c r="A25" s="88">
        <v>3250</v>
      </c>
      <c r="B25" s="84" t="s">
        <v>538</v>
      </c>
      <c r="C25" s="89">
        <f>SUM(C26:C27)</f>
        <v>0</v>
      </c>
    </row>
    <row r="26" spans="1:5" x14ac:dyDescent="0.2">
      <c r="A26" s="88">
        <v>3251</v>
      </c>
      <c r="B26" s="84" t="s">
        <v>539</v>
      </c>
      <c r="C26" s="89">
        <v>0</v>
      </c>
    </row>
    <row r="27" spans="1:5" x14ac:dyDescent="0.2">
      <c r="A27" s="88">
        <v>3252</v>
      </c>
      <c r="B27" s="84" t="s">
        <v>540</v>
      </c>
      <c r="C27" s="89">
        <v>0</v>
      </c>
    </row>
    <row r="29" spans="1:5" x14ac:dyDescent="0.2">
      <c r="B29" s="212" t="s">
        <v>658</v>
      </c>
      <c r="C29" s="212"/>
      <c r="D29" s="204" t="s">
        <v>658</v>
      </c>
      <c r="E29" s="204"/>
    </row>
    <row r="30" spans="1:5" x14ac:dyDescent="0.2">
      <c r="B30" s="216" t="s">
        <v>659</v>
      </c>
      <c r="C30" s="213"/>
      <c r="D30" s="193" t="s">
        <v>660</v>
      </c>
      <c r="E30" s="193"/>
    </row>
    <row r="31" spans="1:5" x14ac:dyDescent="0.2">
      <c r="B31" s="214" t="s">
        <v>663</v>
      </c>
      <c r="C31" s="215"/>
      <c r="D31" s="205" t="s">
        <v>661</v>
      </c>
      <c r="E31" s="205"/>
    </row>
  </sheetData>
  <sheetProtection formatCells="0" formatColumns="0" formatRows="0" insertColumns="0" insertRows="0" insertHyperlinks="0" deleteColumns="0" deleteRows="0" sort="0" autoFilter="0" pivotTables="0"/>
  <mergeCells count="6">
    <mergeCell ref="D29:E29"/>
    <mergeCell ref="D30:E30"/>
    <mergeCell ref="D31:E31"/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70" workbookViewId="0">
      <selection activeCell="B81" sqref="B81:C86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650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541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542</v>
      </c>
      <c r="C8" s="89">
        <v>0</v>
      </c>
      <c r="D8" s="89">
        <v>0</v>
      </c>
    </row>
    <row r="9" spans="1:5" x14ac:dyDescent="0.2">
      <c r="A9" s="88">
        <v>1112</v>
      </c>
      <c r="B9" s="84" t="s">
        <v>543</v>
      </c>
      <c r="C9" s="89">
        <v>13041.95</v>
      </c>
      <c r="D9" s="89">
        <v>510347.21</v>
      </c>
    </row>
    <row r="10" spans="1:5" x14ac:dyDescent="0.2">
      <c r="A10" s="88">
        <v>1113</v>
      </c>
      <c r="B10" s="84" t="s">
        <v>544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-22500</v>
      </c>
      <c r="D12" s="89">
        <v>7631.41</v>
      </c>
    </row>
    <row r="13" spans="1:5" x14ac:dyDescent="0.2">
      <c r="A13" s="88">
        <v>1116</v>
      </c>
      <c r="B13" s="84" t="s">
        <v>545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546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547</v>
      </c>
      <c r="C15" s="89">
        <f>SUM(C8:C14)</f>
        <v>-9458.0499999999993</v>
      </c>
      <c r="D15" s="89">
        <f>SUM(D8:D14)</f>
        <v>517978.62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548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685899.44</v>
      </c>
    </row>
    <row r="29" spans="1:5" x14ac:dyDescent="0.2">
      <c r="A29" s="88">
        <v>1241</v>
      </c>
      <c r="B29" s="84" t="s">
        <v>293</v>
      </c>
      <c r="C29" s="89">
        <v>103942.28</v>
      </c>
    </row>
    <row r="30" spans="1:5" x14ac:dyDescent="0.2">
      <c r="A30" s="88">
        <v>1242</v>
      </c>
      <c r="B30" s="84" t="s">
        <v>294</v>
      </c>
      <c r="C30" s="89">
        <v>30025.16</v>
      </c>
    </row>
    <row r="31" spans="1:5" x14ac:dyDescent="0.2">
      <c r="A31" s="88">
        <v>1243</v>
      </c>
      <c r="B31" s="84" t="s">
        <v>295</v>
      </c>
      <c r="C31" s="89">
        <v>3650</v>
      </c>
    </row>
    <row r="32" spans="1:5" x14ac:dyDescent="0.2">
      <c r="A32" s="88">
        <v>1244</v>
      </c>
      <c r="B32" s="84" t="s">
        <v>296</v>
      </c>
      <c r="C32" s="89">
        <v>539152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9130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17400</v>
      </c>
    </row>
    <row r="38" spans="1:5" x14ac:dyDescent="0.2">
      <c r="A38" s="88">
        <v>1251</v>
      </c>
      <c r="B38" s="84" t="s">
        <v>303</v>
      </c>
      <c r="C38" s="89">
        <v>17400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494</v>
      </c>
      <c r="C46" s="89">
        <f>C47+C56+C59+C65+C67+C69</f>
        <v>53244</v>
      </c>
      <c r="D46" s="89">
        <f>D47+D56+D59+D65+D67+D69</f>
        <v>0</v>
      </c>
    </row>
    <row r="47" spans="1:5" x14ac:dyDescent="0.2">
      <c r="A47" s="88">
        <v>5510</v>
      </c>
      <c r="B47" s="84" t="s">
        <v>495</v>
      </c>
      <c r="C47" s="89">
        <f>SUM(C48:C55)</f>
        <v>53244</v>
      </c>
      <c r="D47" s="89">
        <f>SUM(D48:D55)</f>
        <v>0</v>
      </c>
    </row>
    <row r="48" spans="1:5" x14ac:dyDescent="0.2">
      <c r="A48" s="88">
        <v>5511</v>
      </c>
      <c r="B48" s="84" t="s">
        <v>496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497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498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499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500</v>
      </c>
      <c r="C52" s="89">
        <v>53244</v>
      </c>
      <c r="D52" s="89">
        <v>0</v>
      </c>
    </row>
    <row r="53" spans="1:4" x14ac:dyDescent="0.2">
      <c r="A53" s="88">
        <v>5516</v>
      </c>
      <c r="B53" s="84" t="s">
        <v>501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502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503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504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505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506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507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508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509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510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511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511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512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512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513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514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515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516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517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518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411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519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520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521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522</v>
      </c>
      <c r="C80" s="89">
        <v>0</v>
      </c>
      <c r="D80" s="89">
        <v>0</v>
      </c>
    </row>
    <row r="81" spans="1:4" s="218" customFormat="1" x14ac:dyDescent="0.2">
      <c r="A81" s="219"/>
      <c r="C81" s="220"/>
      <c r="D81" s="220"/>
    </row>
    <row r="82" spans="1:4" s="218" customFormat="1" x14ac:dyDescent="0.2">
      <c r="A82" s="219"/>
      <c r="C82" s="220"/>
      <c r="D82" s="220"/>
    </row>
    <row r="83" spans="1:4" s="218" customFormat="1" x14ac:dyDescent="0.2">
      <c r="A83" s="219"/>
      <c r="C83" s="220"/>
      <c r="D83" s="220"/>
    </row>
    <row r="84" spans="1:4" x14ac:dyDescent="0.2">
      <c r="B84" s="222" t="s">
        <v>655</v>
      </c>
      <c r="C84" s="218"/>
    </row>
    <row r="85" spans="1:4" x14ac:dyDescent="0.2">
      <c r="B85" s="224" t="s">
        <v>656</v>
      </c>
      <c r="C85" s="218"/>
    </row>
    <row r="86" spans="1:4" x14ac:dyDescent="0.2">
      <c r="B86" s="223" t="s">
        <v>664</v>
      </c>
      <c r="C86" s="21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2019-02-13T21:19:08Z</cp:lastPrinted>
  <dcterms:created xsi:type="dcterms:W3CDTF">2012-12-11T20:36:24Z</dcterms:created>
  <dcterms:modified xsi:type="dcterms:W3CDTF">2020-02-13T18:59:27Z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